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orlat" sheetId="1" r:id="rId1"/>
  </sheets>
  <definedNames>
    <definedName name="_xlnm.Print_Area" localSheetId="0">orlat!$A$1:$F$67</definedName>
    <definedName name="_xlnm.Print_Titles" localSheetId="0">orlat!$2:$2</definedName>
  </definedNames>
  <calcPr calcId="144525" fullCalcOnLoad="1"/>
</workbook>
</file>

<file path=xl/sharedStrings.xml><?xml version="1.0" encoding="utf-8"?>
<sst xmlns="http://schemas.openxmlformats.org/spreadsheetml/2006/main" count="77">
  <si>
    <t>Anexa</t>
  </si>
  <si>
    <t>Primaria:</t>
  </si>
  <si>
    <t>ORLAT   4240952</t>
  </si>
  <si>
    <t>lei</t>
  </si>
  <si>
    <t>VENITURI</t>
  </si>
  <si>
    <t>Nr. Crt</t>
  </si>
  <si>
    <t>Indicatori sinteza</t>
  </si>
  <si>
    <t>Formula de calcul</t>
  </si>
  <si>
    <t>Sume</t>
  </si>
  <si>
    <t>Procent</t>
  </si>
  <si>
    <t>Perioada</t>
  </si>
  <si>
    <t>Gradul de realizare a veniturilor</t>
  </si>
  <si>
    <t>Venituri totale incasate</t>
  </si>
  <si>
    <t>Trimestrial</t>
  </si>
  <si>
    <t>Venituri totale programate</t>
  </si>
  <si>
    <t>Gradul de realizare a veniturilor proprii</t>
  </si>
  <si>
    <t>Venituri proprii incasate</t>
  </si>
  <si>
    <t>Venituri proprii programate</t>
  </si>
  <si>
    <t>Gradul de finantare din venituri proprii</t>
  </si>
  <si>
    <t>Gradul de autofinantare</t>
  </si>
  <si>
    <t>Venituri proprii incasate (exclusiv cote)</t>
  </si>
  <si>
    <t>Venituri proprii incasate per capita</t>
  </si>
  <si>
    <t>Anual</t>
  </si>
  <si>
    <t>Numar de locuitori</t>
  </si>
  <si>
    <t>Gradul de realizare a impozitelor pe proprietate</t>
  </si>
  <si>
    <t>Venituri din impozite pe proprietate incasate</t>
  </si>
  <si>
    <t>Venituri din impozite pe proprietate programate</t>
  </si>
  <si>
    <t>Gradul de dependenta al bugetului local fata de bugetul de stat</t>
  </si>
  <si>
    <t>Incasari din surse primite de la bugetul de stat</t>
  </si>
  <si>
    <t>Gradul de autonomie decizionala</t>
  </si>
  <si>
    <t>Venituri depersonalizate incasate</t>
  </si>
  <si>
    <t>Estimatul anual din venituri fiscale</t>
  </si>
  <si>
    <t>a)</t>
  </si>
  <si>
    <t>Coeficient de realizare a veniturilor fiscale in anul anterior (se calculeaza trimestrial)</t>
  </si>
  <si>
    <t>Venituri fiscale cumulate an anterior (trim I,II,III)</t>
  </si>
  <si>
    <t>Total incasari venituri fiscale an anterior</t>
  </si>
  <si>
    <t>b)</t>
  </si>
  <si>
    <t>Venituri fiscale cumulate an de calcul (trim I,II,III)</t>
  </si>
  <si>
    <t>coeficient</t>
  </si>
  <si>
    <t>CHELTUIELI</t>
  </si>
  <si>
    <t>Rigiditatea cheltuielilor</t>
  </si>
  <si>
    <t>Plati aferente cheltuielilor de personal</t>
  </si>
  <si>
    <t>Total plati</t>
  </si>
  <si>
    <t>Ponderea sectiunii de functionare</t>
  </si>
  <si>
    <t>Plati aferente sectiunii de functionare</t>
  </si>
  <si>
    <t>Ponderea sectiunii de dezvoltare</t>
  </si>
  <si>
    <t>Plati aferente sectiunii de dezvoltare</t>
  </si>
  <si>
    <t>Ponderea serviciului datoriei publice</t>
  </si>
  <si>
    <t>Serviciul datoriei publice locale</t>
  </si>
  <si>
    <t>Deficitul sectiunii de functionare</t>
  </si>
  <si>
    <t>venituri incasate-(plati efectuate + plati restante)</t>
  </si>
  <si>
    <t>Deficitul sectiunii de dezvoltare</t>
  </si>
  <si>
    <t>Nr. crt.</t>
  </si>
  <si>
    <t xml:space="preserve">Plăţi restante </t>
  </si>
  <si>
    <t>Suma</t>
  </si>
  <si>
    <t>1.</t>
  </si>
  <si>
    <t>Total plăţi restante înregistrate la sfârşitul perioadei de raportare, din care:</t>
  </si>
  <si>
    <t>2.</t>
  </si>
  <si>
    <t>sub 30 de zile</t>
  </si>
  <si>
    <t>3.</t>
  </si>
  <si>
    <t>peste 30 de zile</t>
  </si>
  <si>
    <t>4.</t>
  </si>
  <si>
    <t>peste 90 de zile</t>
  </si>
  <si>
    <t>5.</t>
  </si>
  <si>
    <t>peste 120 de zile</t>
  </si>
  <si>
    <t>6.</t>
  </si>
  <si>
    <t>peste 1 an</t>
  </si>
  <si>
    <t>7.</t>
  </si>
  <si>
    <t>către furnizori, creditorii din operaţii comerciale</t>
  </si>
  <si>
    <t>8.</t>
  </si>
  <si>
    <t>faţă de bugetul general consolidat</t>
  </si>
  <si>
    <t>9.</t>
  </si>
  <si>
    <t>faţă de salariaţi</t>
  </si>
  <si>
    <t>10.</t>
  </si>
  <si>
    <t>împrumuturi nerambursate la scadenţă</t>
  </si>
  <si>
    <t>11.</t>
  </si>
  <si>
    <t>dobânzi restante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</si>
</sst>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24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4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7" borderId="28" applyNumberFormat="0" applyAlignment="0" applyProtection="0">
      <alignment vertical="center"/>
    </xf>
    <xf numFmtId="0" fontId="8" fillId="0" borderId="27" applyNumberFormat="0" applyFill="0" applyAlignment="0" applyProtection="0">
      <alignment vertical="center"/>
    </xf>
    <xf numFmtId="0" fontId="10" fillId="23" borderId="3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22" borderId="32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10" borderId="29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1" fillId="10" borderId="32" applyNumberFormat="0" applyAlignment="0" applyProtection="0">
      <alignment vertical="center"/>
    </xf>
    <xf numFmtId="0" fontId="6" fillId="0" borderId="26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Font="1"/>
    <xf numFmtId="0" fontId="1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left" vertical="top"/>
    </xf>
    <xf numFmtId="3" fontId="0" fillId="0" borderId="7" xfId="0" applyNumberFormat="1" applyBorder="1" applyAlignment="1">
      <alignment vertical="top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left" vertical="top"/>
    </xf>
    <xf numFmtId="0" fontId="0" fillId="0" borderId="11" xfId="0" applyBorder="1"/>
    <xf numFmtId="0" fontId="0" fillId="0" borderId="13" xfId="0" applyFill="1" applyBorder="1"/>
    <xf numFmtId="3" fontId="0" fillId="0" borderId="7" xfId="0" applyNumberFormat="1" applyFill="1" applyBorder="1" applyAlignment="1">
      <alignment vertical="top"/>
    </xf>
    <xf numFmtId="0" fontId="0" fillId="0" borderId="11" xfId="0" applyFill="1" applyBorder="1"/>
    <xf numFmtId="0" fontId="0" fillId="0" borderId="7" xfId="0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3" fontId="0" fillId="0" borderId="7" xfId="0" applyNumberFormat="1" applyBorder="1" applyAlignment="1"/>
    <xf numFmtId="0" fontId="0" fillId="0" borderId="12" xfId="0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5" xfId="0" applyFill="1" applyBorder="1"/>
    <xf numFmtId="4" fontId="0" fillId="0" borderId="16" xfId="0" applyNumberFormat="1" applyFill="1" applyBorder="1" applyAlignment="1">
      <alignment vertical="top"/>
    </xf>
    <xf numFmtId="3" fontId="0" fillId="0" borderId="16" xfId="0" applyNumberFormat="1" applyBorder="1" applyAlignment="1">
      <alignment horizontal="center" vertical="center"/>
    </xf>
    <xf numFmtId="0" fontId="0" fillId="0" borderId="17" xfId="0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0" xfId="0" applyBorder="1"/>
    <xf numFmtId="3" fontId="0" fillId="0" borderId="21" xfId="0" applyNumberFormat="1" applyBorder="1" applyAlignment="1">
      <alignment vertical="top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7" xfId="0" applyFill="1" applyBorder="1"/>
    <xf numFmtId="0" fontId="0" fillId="0" borderId="14" xfId="0" applyBorder="1" applyAlignment="1">
      <alignment horizontal="center"/>
    </xf>
    <xf numFmtId="3" fontId="0" fillId="0" borderId="16" xfId="0" applyNumberFormat="1" applyFill="1" applyBorder="1" applyAlignment="1">
      <alignment vertical="top"/>
    </xf>
    <xf numFmtId="0" fontId="0" fillId="0" borderId="16" xfId="0" applyFill="1" applyBorder="1"/>
    <xf numFmtId="0" fontId="1" fillId="0" borderId="24" xfId="0" applyFont="1" applyBorder="1" applyAlignment="1">
      <alignment horizontal="center" vertical="top" wrapText="1"/>
    </xf>
    <xf numFmtId="3" fontId="0" fillId="0" borderId="0" xfId="0" applyNumberFormat="1" applyFont="1"/>
    <xf numFmtId="0" fontId="1" fillId="0" borderId="2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justify" vertical="top" wrapText="1"/>
    </xf>
    <xf numFmtId="3" fontId="1" fillId="0" borderId="18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0" fontId="0" fillId="0" borderId="25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justify" vertical="top" wrapText="1"/>
    </xf>
    <xf numFmtId="3" fontId="0" fillId="0" borderId="18" xfId="0" applyNumberFormat="1" applyFont="1" applyBorder="1" applyAlignment="1">
      <alignment vertical="center" wrapText="1"/>
    </xf>
    <xf numFmtId="3" fontId="0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7"/>
  <sheetViews>
    <sheetView tabSelected="1" topLeftCell="A19" workbookViewId="0">
      <selection activeCell="D52" sqref="D52"/>
    </sheetView>
  </sheetViews>
  <sheetFormatPr defaultColWidth="9.14285714285714" defaultRowHeight="12.75" outlineLevelCol="6"/>
  <cols>
    <col min="1" max="1" width="11.1428571428571"/>
    <col min="2" max="2" width="39.2857142857143" customWidth="1"/>
    <col min="3" max="3" width="42.8571428571429"/>
    <col min="4" max="4" width="13.7142857142857" style="3"/>
    <col min="5" max="5" width="12"/>
    <col min="6" max="6" width="11.8571428571429"/>
  </cols>
  <sheetData>
    <row r="1" spans="6:6">
      <c r="F1" s="4" t="s">
        <v>0</v>
      </c>
    </row>
    <row r="2" ht="15.75" spans="1:6">
      <c r="A2" s="5" t="s">
        <v>1</v>
      </c>
      <c r="B2" s="6" t="s">
        <v>2</v>
      </c>
      <c r="C2" s="6"/>
      <c r="D2" s="6"/>
      <c r="E2" s="6"/>
      <c r="F2" s="6"/>
    </row>
    <row r="3" ht="13.5" spans="6:6">
      <c r="F3" s="4" t="s">
        <v>3</v>
      </c>
    </row>
    <row r="4" spans="1:6">
      <c r="A4" s="7" t="s">
        <v>4</v>
      </c>
      <c r="B4" s="8"/>
      <c r="C4" s="8"/>
      <c r="D4" s="8"/>
      <c r="E4" s="8"/>
      <c r="F4" s="9"/>
    </row>
    <row r="5" spans="1:6">
      <c r="A5" s="10"/>
      <c r="B5" s="11"/>
      <c r="C5" s="11"/>
      <c r="D5" s="11"/>
      <c r="E5" s="11"/>
      <c r="F5" s="12"/>
    </row>
    <row r="6" spans="1:6">
      <c r="A6" s="13" t="s">
        <v>5</v>
      </c>
      <c r="B6" s="14" t="s">
        <v>6</v>
      </c>
      <c r="C6" s="14" t="s">
        <v>7</v>
      </c>
      <c r="D6" s="15" t="s">
        <v>8</v>
      </c>
      <c r="E6" s="14" t="s">
        <v>9</v>
      </c>
      <c r="F6" s="16" t="s">
        <v>10</v>
      </c>
    </row>
    <row r="7" spans="1:6">
      <c r="A7" s="17">
        <v>1</v>
      </c>
      <c r="B7" s="18" t="s">
        <v>11</v>
      </c>
      <c r="C7" s="19" t="s">
        <v>12</v>
      </c>
      <c r="D7" s="20">
        <v>2483591</v>
      </c>
      <c r="E7" s="21" t="str">
        <f t="shared" ref="E7:E11" si="0">IF(D8&lt;&gt;0,ROUND(D7/D8*100,2)&amp;"%"," ")</f>
        <v>112,4%</v>
      </c>
      <c r="F7" s="22" t="s">
        <v>13</v>
      </c>
    </row>
    <row r="8" spans="1:6">
      <c r="A8" s="23"/>
      <c r="B8" s="24"/>
      <c r="C8" s="25" t="s">
        <v>14</v>
      </c>
      <c r="D8" s="20">
        <v>2209680</v>
      </c>
      <c r="E8" s="21"/>
      <c r="F8" s="22"/>
    </row>
    <row r="9" spans="1:6">
      <c r="A9" s="17">
        <v>2</v>
      </c>
      <c r="B9" s="18" t="s">
        <v>15</v>
      </c>
      <c r="C9" s="26" t="s">
        <v>16</v>
      </c>
      <c r="D9" s="20">
        <f>D7-290850</f>
        <v>2192741</v>
      </c>
      <c r="E9" s="21" t="str">
        <f t="shared" si="0"/>
        <v>130,79%</v>
      </c>
      <c r="F9" s="22" t="s">
        <v>13</v>
      </c>
    </row>
    <row r="10" spans="1:6">
      <c r="A10" s="23"/>
      <c r="B10" s="24"/>
      <c r="C10" s="27" t="s">
        <v>17</v>
      </c>
      <c r="D10" s="28">
        <v>1676580</v>
      </c>
      <c r="E10" s="21"/>
      <c r="F10" s="22"/>
    </row>
    <row r="11" spans="1:6">
      <c r="A11" s="17">
        <v>3</v>
      </c>
      <c r="B11" s="18" t="s">
        <v>18</v>
      </c>
      <c r="C11" s="26" t="s">
        <v>16</v>
      </c>
      <c r="D11" s="20">
        <f>D9</f>
        <v>2192741</v>
      </c>
      <c r="E11" s="21" t="str">
        <f t="shared" si="0"/>
        <v>88,29%</v>
      </c>
      <c r="F11" s="22" t="s">
        <v>13</v>
      </c>
    </row>
    <row r="12" spans="1:6">
      <c r="A12" s="23"/>
      <c r="B12" s="24"/>
      <c r="C12" s="27" t="s">
        <v>12</v>
      </c>
      <c r="D12" s="28">
        <f>D7</f>
        <v>2483591</v>
      </c>
      <c r="E12" s="21"/>
      <c r="F12" s="22"/>
    </row>
    <row r="13" spans="1:6">
      <c r="A13" s="17">
        <v>4</v>
      </c>
      <c r="B13" s="18" t="s">
        <v>19</v>
      </c>
      <c r="C13" s="26" t="s">
        <v>20</v>
      </c>
      <c r="D13" s="20">
        <f>D11-1021207</f>
        <v>1171534</v>
      </c>
      <c r="E13" s="21" t="str">
        <f>IF(D14&lt;&gt;0,ROUND(D13/D14*100,2)&amp;"%"," ")</f>
        <v>47,17%</v>
      </c>
      <c r="F13" s="22" t="s">
        <v>13</v>
      </c>
    </row>
    <row r="14" spans="1:6">
      <c r="A14" s="23"/>
      <c r="B14" s="24"/>
      <c r="C14" s="27" t="s">
        <v>12</v>
      </c>
      <c r="D14" s="28">
        <f>D7</f>
        <v>2483591</v>
      </c>
      <c r="E14" s="21"/>
      <c r="F14" s="22"/>
    </row>
    <row r="15" spans="1:6">
      <c r="A15" s="17">
        <v>5</v>
      </c>
      <c r="B15" s="18" t="s">
        <v>21</v>
      </c>
      <c r="C15" s="26" t="s">
        <v>16</v>
      </c>
      <c r="D15" s="20"/>
      <c r="E15" s="21" t="str">
        <f>IF(D16&lt;&gt;0,ROUND(D15/D16,2)," ")</f>
        <v> </v>
      </c>
      <c r="F15" s="22" t="s">
        <v>22</v>
      </c>
    </row>
    <row r="16" spans="1:6">
      <c r="A16" s="23"/>
      <c r="B16" s="24"/>
      <c r="C16" s="27" t="s">
        <v>23</v>
      </c>
      <c r="D16" s="28"/>
      <c r="E16" s="21"/>
      <c r="F16" s="22"/>
    </row>
    <row r="17" spans="1:6">
      <c r="A17" s="17">
        <v>6</v>
      </c>
      <c r="B17" s="18" t="s">
        <v>24</v>
      </c>
      <c r="C17" s="29" t="s">
        <v>25</v>
      </c>
      <c r="D17" s="28"/>
      <c r="E17" s="30" t="str">
        <f t="shared" ref="E17:E21" si="1">IF(D18&lt;&gt;0,ROUND(D17/D18*100,2)&amp;"%"," ")</f>
        <v> </v>
      </c>
      <c r="F17" s="22" t="s">
        <v>22</v>
      </c>
    </row>
    <row r="18" spans="1:6">
      <c r="A18" s="23"/>
      <c r="B18" s="24"/>
      <c r="C18" s="27" t="s">
        <v>26</v>
      </c>
      <c r="D18" s="28"/>
      <c r="E18" s="30"/>
      <c r="F18" s="22"/>
    </row>
    <row r="19" ht="25.5" spans="1:6">
      <c r="A19" s="17">
        <v>7</v>
      </c>
      <c r="B19" s="31" t="s">
        <v>27</v>
      </c>
      <c r="C19" s="29" t="s">
        <v>28</v>
      </c>
      <c r="D19" s="28"/>
      <c r="E19" s="30" t="str">
        <f t="shared" si="1"/>
        <v> </v>
      </c>
      <c r="F19" s="22" t="s">
        <v>22</v>
      </c>
    </row>
    <row r="20" spans="1:6">
      <c r="A20" s="23"/>
      <c r="B20" s="32"/>
      <c r="C20" s="27" t="s">
        <v>12</v>
      </c>
      <c r="D20" s="28"/>
      <c r="E20" s="30"/>
      <c r="F20" s="22"/>
    </row>
    <row r="21" spans="1:6">
      <c r="A21" s="17">
        <v>8</v>
      </c>
      <c r="B21" s="18" t="s">
        <v>29</v>
      </c>
      <c r="C21" s="29" t="s">
        <v>30</v>
      </c>
      <c r="D21" s="28">
        <f>D9</f>
        <v>2192741</v>
      </c>
      <c r="E21" s="30" t="str">
        <f t="shared" si="1"/>
        <v>88,29%</v>
      </c>
      <c r="F21" s="22" t="s">
        <v>13</v>
      </c>
    </row>
    <row r="22" spans="1:6">
      <c r="A22" s="23"/>
      <c r="B22" s="24"/>
      <c r="C22" s="27" t="s">
        <v>12</v>
      </c>
      <c r="D22" s="28">
        <f>D7</f>
        <v>2483591</v>
      </c>
      <c r="E22" s="30"/>
      <c r="F22" s="22"/>
    </row>
    <row r="23" spans="1:6">
      <c r="A23" s="33">
        <v>9</v>
      </c>
      <c r="B23" s="34" t="s">
        <v>31</v>
      </c>
      <c r="C23" s="34"/>
      <c r="D23" s="20"/>
      <c r="E23" s="35"/>
      <c r="F23" s="36"/>
    </row>
    <row r="24" ht="25.5" spans="1:6">
      <c r="A24" s="37" t="s">
        <v>32</v>
      </c>
      <c r="B24" s="38" t="s">
        <v>33</v>
      </c>
      <c r="C24" s="24" t="s">
        <v>34</v>
      </c>
      <c r="D24" s="39">
        <v>664767</v>
      </c>
      <c r="E24" s="21">
        <f>IF(D25&lt;&gt;0,ROUND(D24/D25,2)," ")</f>
        <v>0.6</v>
      </c>
      <c r="F24" s="36"/>
    </row>
    <row r="25" spans="1:6">
      <c r="A25" s="40"/>
      <c r="B25" s="32"/>
      <c r="C25" s="27" t="s">
        <v>35</v>
      </c>
      <c r="D25" s="28">
        <v>1103723</v>
      </c>
      <c r="E25" s="21"/>
      <c r="F25" s="36"/>
    </row>
    <row r="26" spans="1:6">
      <c r="A26" s="33" t="s">
        <v>36</v>
      </c>
      <c r="B26" s="34" t="s">
        <v>31</v>
      </c>
      <c r="C26" s="27" t="s">
        <v>37</v>
      </c>
      <c r="D26" s="28">
        <v>746550</v>
      </c>
      <c r="E26" s="41">
        <f>IF(D27&lt;&gt;0,ROUND(D26/D27,2)," ")</f>
        <v>1244250</v>
      </c>
      <c r="F26" s="36"/>
    </row>
    <row r="27" ht="13.5" spans="1:6">
      <c r="A27" s="42"/>
      <c r="B27" s="43"/>
      <c r="C27" s="44" t="s">
        <v>38</v>
      </c>
      <c r="D27" s="45">
        <f>E24</f>
        <v>0.6</v>
      </c>
      <c r="E27" s="46"/>
      <c r="F27" s="47"/>
    </row>
    <row r="38" ht="13.5" spans="6:6">
      <c r="F38" s="4" t="s">
        <v>3</v>
      </c>
    </row>
    <row r="39" spans="1:6">
      <c r="A39" s="7" t="s">
        <v>39</v>
      </c>
      <c r="B39" s="8"/>
      <c r="C39" s="8"/>
      <c r="D39" s="8"/>
      <c r="E39" s="8"/>
      <c r="F39" s="9"/>
    </row>
    <row r="40" ht="13.5" spans="1:6">
      <c r="A40" s="48"/>
      <c r="B40" s="49"/>
      <c r="C40" s="49"/>
      <c r="D40" s="49"/>
      <c r="E40" s="49"/>
      <c r="F40" s="50"/>
    </row>
    <row r="41" ht="13.5" spans="1:6">
      <c r="A41" s="51" t="s">
        <v>5</v>
      </c>
      <c r="B41" s="52" t="s">
        <v>6</v>
      </c>
      <c r="C41" s="52" t="s">
        <v>7</v>
      </c>
      <c r="D41" s="53" t="s">
        <v>8</v>
      </c>
      <c r="E41" s="52" t="s">
        <v>9</v>
      </c>
      <c r="F41" s="54" t="s">
        <v>10</v>
      </c>
    </row>
    <row r="42" spans="1:6">
      <c r="A42" s="55">
        <v>1</v>
      </c>
      <c r="B42" s="56" t="s">
        <v>40</v>
      </c>
      <c r="C42" s="57" t="s">
        <v>41</v>
      </c>
      <c r="D42" s="58"/>
      <c r="E42" s="59" t="str">
        <f t="shared" ref="E42:E46" si="2">IF(D43&lt;&gt;0,ROUND(D42/D43*100,2)&amp;"%"," ")</f>
        <v> </v>
      </c>
      <c r="F42" s="60" t="s">
        <v>22</v>
      </c>
    </row>
    <row r="43" spans="1:6">
      <c r="A43" s="23"/>
      <c r="B43" s="24"/>
      <c r="C43" s="24" t="s">
        <v>42</v>
      </c>
      <c r="D43" s="20"/>
      <c r="E43" s="21"/>
      <c r="F43" s="22"/>
    </row>
    <row r="44" spans="1:6">
      <c r="A44" s="17">
        <v>2</v>
      </c>
      <c r="B44" s="18" t="s">
        <v>43</v>
      </c>
      <c r="C44" s="26" t="s">
        <v>44</v>
      </c>
      <c r="D44" s="20">
        <v>931980</v>
      </c>
      <c r="E44" s="21" t="str">
        <f t="shared" si="2"/>
        <v>92,97%</v>
      </c>
      <c r="F44" s="22" t="s">
        <v>13</v>
      </c>
    </row>
    <row r="45" spans="1:6">
      <c r="A45" s="23"/>
      <c r="B45" s="24"/>
      <c r="C45" s="27" t="s">
        <v>42</v>
      </c>
      <c r="D45" s="28">
        <f>D44+D46</f>
        <v>1002414</v>
      </c>
      <c r="E45" s="21"/>
      <c r="F45" s="22"/>
    </row>
    <row r="46" spans="1:6">
      <c r="A46" s="17">
        <v>3</v>
      </c>
      <c r="B46" s="18" t="s">
        <v>45</v>
      </c>
      <c r="C46" s="26" t="s">
        <v>46</v>
      </c>
      <c r="D46" s="20">
        <v>70434</v>
      </c>
      <c r="E46" s="21" t="str">
        <f t="shared" si="2"/>
        <v>7,03%</v>
      </c>
      <c r="F46" s="22" t="s">
        <v>13</v>
      </c>
    </row>
    <row r="47" spans="1:6">
      <c r="A47" s="23"/>
      <c r="B47" s="24"/>
      <c r="C47" s="27" t="s">
        <v>42</v>
      </c>
      <c r="D47" s="28">
        <f>D45</f>
        <v>1002414</v>
      </c>
      <c r="E47" s="21"/>
      <c r="F47" s="22"/>
    </row>
    <row r="48" spans="1:6">
      <c r="A48" s="17">
        <v>4</v>
      </c>
      <c r="B48" s="18" t="s">
        <v>47</v>
      </c>
      <c r="C48" s="29" t="s">
        <v>48</v>
      </c>
      <c r="D48" s="28"/>
      <c r="E48" s="30" t="str">
        <f>IF(D49&lt;&gt;0,ROUND(D48/D49*100,2)&amp;"%"," ")</f>
        <v> </v>
      </c>
      <c r="F48" s="22" t="s">
        <v>22</v>
      </c>
    </row>
    <row r="49" spans="1:6">
      <c r="A49" s="23"/>
      <c r="B49" s="24"/>
      <c r="C49" s="27" t="s">
        <v>42</v>
      </c>
      <c r="D49" s="28"/>
      <c r="E49" s="30"/>
      <c r="F49" s="22"/>
    </row>
    <row r="50" ht="13.5" spans="1:6">
      <c r="A50" s="61">
        <v>5</v>
      </c>
      <c r="B50" s="26" t="s">
        <v>49</v>
      </c>
      <c r="C50" s="44" t="s">
        <v>50</v>
      </c>
      <c r="D50" s="28">
        <f>2409242-D44</f>
        <v>1477262</v>
      </c>
      <c r="E50" s="62"/>
      <c r="F50" s="36" t="s">
        <v>13</v>
      </c>
    </row>
    <row r="51" ht="13.5" spans="1:6">
      <c r="A51" s="63">
        <v>6</v>
      </c>
      <c r="B51" s="43" t="s">
        <v>51</v>
      </c>
      <c r="C51" s="44" t="s">
        <v>50</v>
      </c>
      <c r="D51" s="64">
        <f>74349-D46</f>
        <v>3915</v>
      </c>
      <c r="E51" s="65"/>
      <c r="F51" s="47" t="s">
        <v>13</v>
      </c>
    </row>
    <row r="54" ht="13.5"/>
    <row r="55" s="1" customFormat="1" ht="22.5" customHeight="1" spans="1:4">
      <c r="A55" s="66" t="s">
        <v>52</v>
      </c>
      <c r="B55" s="66" t="s">
        <v>53</v>
      </c>
      <c r="C55" s="66" t="s">
        <v>54</v>
      </c>
      <c r="D55" s="67"/>
    </row>
    <row r="56" s="1" customFormat="1" ht="13.5" spans="1:4">
      <c r="A56" s="68"/>
      <c r="B56" s="68"/>
      <c r="C56" s="68"/>
      <c r="D56" s="67"/>
    </row>
    <row r="57" s="2" customFormat="1" ht="26.25" spans="1:7">
      <c r="A57" s="68" t="s">
        <v>55</v>
      </c>
      <c r="B57" s="69" t="s">
        <v>56</v>
      </c>
      <c r="C57" s="70">
        <f>SUM(C58:C62)</f>
        <v>0</v>
      </c>
      <c r="D57" s="71"/>
      <c r="G57" s="72">
        <f>SUM(C63:C67)</f>
        <v>0</v>
      </c>
    </row>
    <row r="58" s="1" customFormat="1" ht="13.5" spans="1:4">
      <c r="A58" s="73" t="s">
        <v>57</v>
      </c>
      <c r="B58" s="74" t="s">
        <v>58</v>
      </c>
      <c r="C58" s="75"/>
      <c r="D58" s="76"/>
    </row>
    <row r="59" s="1" customFormat="1" ht="13.5" spans="1:4">
      <c r="A59" s="73" t="s">
        <v>59</v>
      </c>
      <c r="B59" s="74" t="s">
        <v>60</v>
      </c>
      <c r="C59" s="75"/>
      <c r="D59" s="76"/>
    </row>
    <row r="60" s="1" customFormat="1" ht="13.5" spans="1:4">
      <c r="A60" s="73" t="s">
        <v>61</v>
      </c>
      <c r="B60" s="74" t="s">
        <v>62</v>
      </c>
      <c r="C60" s="75"/>
      <c r="D60" s="76"/>
    </row>
    <row r="61" s="1" customFormat="1" ht="13.5" spans="1:4">
      <c r="A61" s="73" t="s">
        <v>63</v>
      </c>
      <c r="B61" s="74" t="s">
        <v>64</v>
      </c>
      <c r="C61" s="75"/>
      <c r="D61" s="76"/>
    </row>
    <row r="62" s="1" customFormat="1" ht="13.5" spans="1:4">
      <c r="A62" s="73" t="s">
        <v>65</v>
      </c>
      <c r="B62" s="74" t="s">
        <v>66</v>
      </c>
      <c r="C62" s="75"/>
      <c r="D62" s="76"/>
    </row>
    <row r="63" s="1" customFormat="1" ht="13.5" spans="1:4">
      <c r="A63" s="73" t="s">
        <v>67</v>
      </c>
      <c r="B63" s="74" t="s">
        <v>68</v>
      </c>
      <c r="C63" s="75"/>
      <c r="D63" s="76"/>
    </row>
    <row r="64" s="1" customFormat="1" ht="13.5" spans="1:4">
      <c r="A64" s="73" t="s">
        <v>69</v>
      </c>
      <c r="B64" s="74" t="s">
        <v>70</v>
      </c>
      <c r="C64" s="75"/>
      <c r="D64" s="76"/>
    </row>
    <row r="65" s="1" customFormat="1" ht="13.5" spans="1:4">
      <c r="A65" s="73" t="s">
        <v>71</v>
      </c>
      <c r="B65" s="74" t="s">
        <v>72</v>
      </c>
      <c r="C65" s="75"/>
      <c r="D65" s="76"/>
    </row>
    <row r="66" s="1" customFormat="1" ht="13.5" spans="1:4">
      <c r="A66" s="73" t="s">
        <v>73</v>
      </c>
      <c r="B66" s="74" t="s">
        <v>74</v>
      </c>
      <c r="C66" s="75"/>
      <c r="D66" s="76"/>
    </row>
    <row r="67" ht="13.5" spans="1:4">
      <c r="A67" s="73" t="s">
        <v>75</v>
      </c>
      <c r="B67" s="74" t="s">
        <v>76</v>
      </c>
      <c r="C67" s="75"/>
      <c r="D67" s="77"/>
    </row>
  </sheetData>
  <mergeCells count="32">
    <mergeCell ref="B2:F2"/>
    <mergeCell ref="A55:A56"/>
    <mergeCell ref="B55:B56"/>
    <mergeCell ref="C55:C56"/>
    <mergeCell ref="E7:E8"/>
    <mergeCell ref="E9:E10"/>
    <mergeCell ref="E11:E12"/>
    <mergeCell ref="E13:E14"/>
    <mergeCell ref="E15:E16"/>
    <mergeCell ref="E17:E18"/>
    <mergeCell ref="E19:E20"/>
    <mergeCell ref="E21:E22"/>
    <mergeCell ref="E24:E25"/>
    <mergeCell ref="E26:E27"/>
    <mergeCell ref="E42:E43"/>
    <mergeCell ref="E44:E45"/>
    <mergeCell ref="E46:E47"/>
    <mergeCell ref="E48:E49"/>
    <mergeCell ref="F7:F8"/>
    <mergeCell ref="F9:F10"/>
    <mergeCell ref="F11:F12"/>
    <mergeCell ref="F13:F14"/>
    <mergeCell ref="F15:F16"/>
    <mergeCell ref="F17:F18"/>
    <mergeCell ref="F19:F20"/>
    <mergeCell ref="F21:F22"/>
    <mergeCell ref="F42:F43"/>
    <mergeCell ref="F44:F45"/>
    <mergeCell ref="F46:F47"/>
    <mergeCell ref="F48:F49"/>
    <mergeCell ref="A4:F5"/>
    <mergeCell ref="A39:F40"/>
  </mergeCells>
  <pageMargins left="0.349305555555556" right="0.429861111111111" top="0.979861111111111" bottom="0.789583333333333" header="0.509722222222222" footer="0.509722222222222"/>
  <pageSetup paperSize="1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orlat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terms:created xsi:type="dcterms:W3CDTF">2023-04-26T12:05:16Z</dcterms:created>
  <dcterms:modified xsi:type="dcterms:W3CDTF">2023-04-26T12:05:26Z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1033-10.2.0.5845</vt:lpwstr>
  </property>
</Properties>
</file>